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3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definedNames/>
  <calcPr fullCalcOnLoad="1"/>
</workbook>
</file>

<file path=xl/sharedStrings.xml><?xml version="1.0" encoding="utf-8"?>
<sst xmlns="http://schemas.openxmlformats.org/spreadsheetml/2006/main" count="385" uniqueCount="130">
  <si>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</si>
  <si>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</si>
  <si>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</si>
  <si>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</si>
  <si>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</si>
  <si>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</si>
  <si>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</si>
  <si>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</si>
  <si>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</si>
  <si>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</si>
  <si>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31.12.2019г</t>
  </si>
  <si>
    <t>Дата заключения договора</t>
  </si>
  <si>
    <t>Улица</t>
  </si>
  <si>
    <t>Дом</t>
  </si>
  <si>
    <t>Смирновский</t>
  </si>
  <si>
    <t>01.11.2013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</si>
  <si>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</si>
  <si>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</si>
  <si>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</si>
  <si>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</si>
  <si>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</si>
  <si>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каналов</t>
  </si>
  <si>
    <t>Смирновский 137</t>
  </si>
  <si>
    <t>кв.1,4,6,10,11,13,15,16,20,21,24,29,35,36,65,66,68,69,72</t>
  </si>
  <si>
    <t>Смена трубопровода ф 110 мм (ЦК)</t>
  </si>
  <si>
    <t>кв.99</t>
  </si>
  <si>
    <t>изготовление и установка пандуса (снять работу с лицевого счета по статье т/р в декабре 2018г.)</t>
  </si>
  <si>
    <t>Прошу снять с лиц.счета по статье Т/р в декабре 2018г.(ремонт освещения в МОП смена лампы)</t>
  </si>
  <si>
    <t>2-й подъезд 4-й этаж</t>
  </si>
  <si>
    <t>ИТОГО</t>
  </si>
  <si>
    <t>февраль 2019г.</t>
  </si>
  <si>
    <t>кв.39,40,43,45,47,48,49,53,55,61,63, 73,83,84,91,94,95,97,98,105,109,111, 112,113,115,117,123,125,127,128,131, 132,134,137,138,141,143,145,146,148, 149,150,155,156,157,171,172,178,180</t>
  </si>
  <si>
    <t>Прошу снять с лиц.счета по статье Т/р за декабрь 2018г.( ремонт электрооборудования )</t>
  </si>
  <si>
    <t>1-3й подъезд 4-5-й подъезд</t>
  </si>
  <si>
    <t>Прошу снять с лиц.счета по статье Т/р за ноябрь 2018г.( ремонт освещения в МОП)</t>
  </si>
  <si>
    <t>лифты ,вход</t>
  </si>
  <si>
    <t>Прошу добавить в лиц.счет по статье Т/р за ноябрь 2018г.(ремонт освещения в МОП)</t>
  </si>
  <si>
    <t>март 2019г.</t>
  </si>
  <si>
    <t>Установка крана шарового ф 15 мм</t>
  </si>
  <si>
    <t>СМирновский 137</t>
  </si>
  <si>
    <t>кв.63,41</t>
  </si>
  <si>
    <t>АПРЕЛЬ 2019 г.</t>
  </si>
  <si>
    <t>смена трубопровода ф 110 мм,50мм</t>
  </si>
  <si>
    <t>5-й подъезд, тех.этаж ЦК</t>
  </si>
  <si>
    <t>МАЙ 2019г.</t>
  </si>
  <si>
    <t>Июнь 2019г.</t>
  </si>
  <si>
    <t xml:space="preserve">проверка   технического состояния вентиляционных каналов. </t>
  </si>
  <si>
    <t>кв.2,12,27,33,116,120,179,170,165, 151</t>
  </si>
  <si>
    <t>обследование вентиляционного канала с помощью видеоаппаратуры, устройство зольной дверцы</t>
  </si>
  <si>
    <t>кв.120</t>
  </si>
  <si>
    <t>Июль 2019г.</t>
  </si>
  <si>
    <t>Гидравлические испытание внутридомовой системы ЦО</t>
  </si>
  <si>
    <t>Частичная смена труб ЦО (подготовка к гидравлическому испытанию внутридомовой системы ЦО )</t>
  </si>
  <si>
    <t>кв.54,79,179</t>
  </si>
  <si>
    <t>Смена запорной арматуры на ЦО (подготовка к гидравлическому испытанию внутридомовой системы ЦО )</t>
  </si>
  <si>
    <t>подвал</t>
  </si>
  <si>
    <t>смена эл.счетчика в квартире</t>
  </si>
  <si>
    <t>кв.34</t>
  </si>
  <si>
    <t>Август 2019г.</t>
  </si>
  <si>
    <t>ремонт мягкой кровли отдельными местами</t>
  </si>
  <si>
    <t>Над кв.144,69</t>
  </si>
  <si>
    <t>смена окон ПВХ в подъезде жилого дома</t>
  </si>
  <si>
    <t>1-й подъезд</t>
  </si>
  <si>
    <t>кв.56</t>
  </si>
  <si>
    <t>Сентябрь 2019г.</t>
  </si>
  <si>
    <t>монтаж контура заземления</t>
  </si>
  <si>
    <t>Октябрь 2019г.</t>
  </si>
  <si>
    <t>смена окон на окна ПВХ (8 окон) в подъезде</t>
  </si>
  <si>
    <t>Подъезд 1</t>
  </si>
  <si>
    <t>Ноябрь 2019г.</t>
  </si>
  <si>
    <t>Декабрь 2019г.</t>
  </si>
  <si>
    <t>Работы по аварийному ремонту общего имущества МКД с января по декабрь  2019г.</t>
  </si>
  <si>
    <t>смена окон ПВХ в подъезде жилого дома (9 окон)</t>
  </si>
  <si>
    <t xml:space="preserve">2-й подъезд </t>
  </si>
  <si>
    <t>смена трубопровода ф 110 мм</t>
  </si>
  <si>
    <t>подвал ЦК</t>
  </si>
  <si>
    <t>кв.4</t>
  </si>
  <si>
    <t>ВСЕГО</t>
  </si>
  <si>
    <t>установка крана шарового ф15мм</t>
  </si>
  <si>
    <t>кв.29 (ГВС)</t>
  </si>
  <si>
    <t>Т/О УУТЭ</t>
  </si>
  <si>
    <t>ЦО и ГВС</t>
  </si>
  <si>
    <t>Прошу добавить в лиц.счет по статье Т/о в декабре 2018г.( ремонт освещения в МОП смена лампы)</t>
  </si>
  <si>
    <t>ФЕВРАЛЬ 2019Г.</t>
  </si>
  <si>
    <t>Прошу снять с лиц.счета по статье Т/о  в апреле 2018г.(установка адресной таблички )</t>
  </si>
  <si>
    <t>Прошу снять с лиц.счета по статье Т/о  в ноябре 2018г.(ремонт оборудования в МОП замена датчика движения  )</t>
  </si>
  <si>
    <t>Ремонт электроосвещения (смена ламп) жилого дома в МОП</t>
  </si>
  <si>
    <t>2-й подъезд 7-й этаж</t>
  </si>
  <si>
    <t>апрель 2019г.</t>
  </si>
  <si>
    <t>Смирновский, 137</t>
  </si>
  <si>
    <t>май 2019г.</t>
  </si>
  <si>
    <t>покос придомовой территории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</si>
  <si>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</si>
  <si>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</si>
  <si>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</si>
  <si>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июнь 2019г.</t>
  </si>
  <si>
    <t>установка крана коренного ф15мм</t>
  </si>
  <si>
    <t>кв.104 ГВС</t>
  </si>
  <si>
    <t>дезинсекция подвальных помещений</t>
  </si>
  <si>
    <t>смена крана шарового ф 15мм</t>
  </si>
  <si>
    <t>кв.98</t>
  </si>
  <si>
    <t>техническое обслуживание УУТЭ</t>
  </si>
  <si>
    <t>ремонт электроосвещения (смена ламп светодиодных)</t>
  </si>
  <si>
    <t>2-й подъезд 3-й этаж, 3-й подъезд 7-й этаж</t>
  </si>
  <si>
    <t>4-й подъезд 1-й этаж</t>
  </si>
  <si>
    <t>сентябрь 2019г.</t>
  </si>
  <si>
    <t>октябрь 2019г.</t>
  </si>
  <si>
    <t xml:space="preserve">ремонт электроосвещения (смена ламп светодиодных) </t>
  </si>
  <si>
    <t>2-й подъезд 2,5-й этажи</t>
  </si>
  <si>
    <t>5-й подъезд 1-й этаж</t>
  </si>
  <si>
    <t>ремонт электрооборудования (замена автоматических выключателей)</t>
  </si>
  <si>
    <t>кв.174</t>
  </si>
  <si>
    <t>ноябрь 2019г.</t>
  </si>
  <si>
    <t xml:space="preserve">ремонт электроосвещения (смена ламп светодиодных )  </t>
  </si>
  <si>
    <t>1,2-й подъезд (6 и 9-й этажи)</t>
  </si>
  <si>
    <t>Прошу снять с лиц. Счета по статье т-о за май 2019г.благоустройство придомовой территории (окраска деревьев и бордюров известковым раствором)</t>
  </si>
  <si>
    <t>обходы и осмотры подвала и инженерных коммуникаций (устранение непрогрева системы ЦО)</t>
  </si>
  <si>
    <t>кв.161,167,36,107,29,33,37,134,170,146,8,150,167,154,47,54,79,134,25,50,46,42,62,1,5,110,58,20</t>
  </si>
  <si>
    <t>декабрь 2019г.</t>
  </si>
  <si>
    <t>подготовка к запуску системы ЦО в ж/д</t>
  </si>
  <si>
    <t>3-й подъезд,6-й этаж, 4-й подъезд вход</t>
  </si>
  <si>
    <t>обходы и осмотры подвала и инженерных коммуникаций (устранение непрогрева) в ж/д</t>
  </si>
  <si>
    <t>кв.172,62,66,27,29,148,152,156,160,164,168,176, 180,38,42,46,50,54,58,70,1,5,9,13,17,21,25,33</t>
  </si>
  <si>
    <t>смена трубопровода ф20,25мм</t>
  </si>
  <si>
    <t>кв.46 ЦО п/п</t>
  </si>
  <si>
    <t>ремонт в щите этажном ж/д (смена автомата 1Р 25А)</t>
  </si>
  <si>
    <t xml:space="preserve">ЩЭ на кв.50 </t>
  </si>
  <si>
    <t>№</t>
  </si>
  <si>
    <t>Наименование работ</t>
  </si>
  <si>
    <t xml:space="preserve">Стоимость, руб.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</si>
</sst>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53"/>
      <name val="Arial"/>
      <family val="2"/>
    </font>
    <font>
      <b/>
      <i/>
      <sz val="11"/>
      <color indexed="53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15"/>
      <name val="Arial"/>
      <family val="2"/>
    </font>
    <font>
      <b/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 wrapText="1"/>
    </xf>
    <xf numFmtId="0" fontId="14" fillId="36" borderId="10" xfId="0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7" fillId="35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justify"/>
    </xf>
    <xf numFmtId="0" fontId="14" fillId="36" borderId="10" xfId="0" applyFont="1" applyFill="1" applyBorder="1" applyAlignment="1">
      <alignment horizontal="center" wrapText="1"/>
    </xf>
    <xf numFmtId="0" fontId="1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 wrapText="1"/>
    </xf>
    <xf numFmtId="0" fontId="7" fillId="37" borderId="10" xfId="0" applyNumberFormat="1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/>
    </xf>
    <xf numFmtId="0" fontId="7" fillId="38" borderId="10" xfId="0" applyNumberFormat="1" applyFont="1" applyFill="1" applyBorder="1" applyAlignment="1">
      <alignment horizontal="center" wrapText="1"/>
    </xf>
    <xf numFmtId="0" fontId="8" fillId="38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78" zoomScaleNormal="78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6" width="17.281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0.8515625" style="0" customWidth="1"/>
    <col min="12" max="12" width="19.421875" style="0" customWidth="1"/>
  </cols>
  <sheetData>
    <row r="1" spans="1:12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64" t="s">
        <v>1</v>
      </c>
      <c r="B3" s="65" t="s">
        <v>2</v>
      </c>
      <c r="C3" s="65"/>
      <c r="D3" s="66" t="s">
        <v>3</v>
      </c>
      <c r="E3" s="67" t="s">
        <v>4</v>
      </c>
      <c r="F3" s="67" t="s">
        <v>5</v>
      </c>
      <c r="G3" s="66" t="s">
        <v>6</v>
      </c>
      <c r="H3" s="66" t="s">
        <v>7</v>
      </c>
      <c r="I3" s="66" t="s">
        <v>8</v>
      </c>
      <c r="J3" s="67" t="s">
        <v>9</v>
      </c>
      <c r="K3" s="67" t="s">
        <v>10</v>
      </c>
      <c r="L3" s="67" t="s">
        <v>11</v>
      </c>
    </row>
    <row r="4" spans="1:12" ht="29.25" customHeight="1">
      <c r="A4" s="64"/>
      <c r="B4" s="4" t="s">
        <v>12</v>
      </c>
      <c r="C4" s="4" t="s">
        <v>13</v>
      </c>
      <c r="D4" s="66"/>
      <c r="E4" s="66"/>
      <c r="F4" s="67"/>
      <c r="G4" s="66"/>
      <c r="H4" s="66"/>
      <c r="I4" s="66"/>
      <c r="J4" s="66"/>
      <c r="K4" s="66"/>
      <c r="L4" s="67"/>
    </row>
    <row r="5" spans="1:12" ht="15.75">
      <c r="A5" s="5">
        <v>53</v>
      </c>
      <c r="B5" s="6" t="s">
        <v>14</v>
      </c>
      <c r="C5" s="7">
        <v>137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68" t="s">
        <v>16</v>
      </c>
      <c r="C6" s="68"/>
      <c r="D6" s="68"/>
      <c r="E6">
        <v>579852.63</v>
      </c>
      <c r="F6">
        <v>-264666.34</v>
      </c>
      <c r="G6">
        <v>7259199.18</v>
      </c>
      <c r="H6">
        <v>7147272.4</v>
      </c>
      <c r="I6">
        <v>7084270.04</v>
      </c>
      <c r="J6">
        <v>-201663.99</v>
      </c>
      <c r="K6">
        <v>691779.42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zoomScale="78" zoomScaleNormal="78" zoomScalePageLayoutView="0" workbookViewId="0" topLeftCell="A67">
      <selection activeCell="G102" sqref="G102"/>
    </sheetView>
  </sheetViews>
  <sheetFormatPr defaultColWidth="11.57421875" defaultRowHeight="12.75"/>
  <cols>
    <col min="1" max="1" width="8.7109375" style="0" customWidth="1"/>
    <col min="2" max="2" width="44.14062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69" t="s">
        <v>17</v>
      </c>
      <c r="B1" s="69"/>
      <c r="C1" s="69"/>
      <c r="D1" s="69"/>
      <c r="E1" s="69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28.5">
      <c r="A3" s="12">
        <v>1</v>
      </c>
      <c r="B3" s="13" t="s">
        <v>21</v>
      </c>
      <c r="C3" s="14" t="s">
        <v>22</v>
      </c>
      <c r="D3" s="15" t="s">
        <v>23</v>
      </c>
      <c r="E3" s="14">
        <f>3941.6</f>
        <v>3941.6</v>
      </c>
    </row>
    <row r="4" spans="1:5" ht="29.25" customHeight="1">
      <c r="A4" s="12">
        <v>2</v>
      </c>
      <c r="B4" s="13" t="s">
        <v>24</v>
      </c>
      <c r="C4" s="14" t="s">
        <v>22</v>
      </c>
      <c r="D4" s="16" t="s">
        <v>25</v>
      </c>
      <c r="E4" s="16">
        <f>1078.56</f>
        <v>1078.56</v>
      </c>
    </row>
    <row r="5" spans="1:5" ht="42.75">
      <c r="A5" s="17">
        <v>3</v>
      </c>
      <c r="B5" s="18" t="s">
        <v>26</v>
      </c>
      <c r="C5" s="19" t="s">
        <v>22</v>
      </c>
      <c r="D5" s="18"/>
      <c r="E5" s="20">
        <f>-23581.58</f>
        <v>-23581.58</v>
      </c>
    </row>
    <row r="6" spans="1:5" ht="42.75">
      <c r="A6" s="17">
        <v>4</v>
      </c>
      <c r="B6" s="18" t="s">
        <v>27</v>
      </c>
      <c r="C6" s="19" t="s">
        <v>22</v>
      </c>
      <c r="D6" s="18" t="s">
        <v>28</v>
      </c>
      <c r="E6" s="18">
        <f>-224.95</f>
        <v>-224.95</v>
      </c>
    </row>
    <row r="7" spans="1:5" ht="14.25">
      <c r="A7" s="12">
        <v>5</v>
      </c>
      <c r="B7" s="16"/>
      <c r="C7" s="14"/>
      <c r="D7" s="16"/>
      <c r="E7" s="21"/>
    </row>
    <row r="8" spans="1:5" ht="15">
      <c r="A8" s="22"/>
      <c r="B8" s="22" t="s">
        <v>29</v>
      </c>
      <c r="C8" s="22"/>
      <c r="D8" s="22"/>
      <c r="E8" s="22">
        <f>SUM(E3:E7)</f>
        <v>-18786.370000000003</v>
      </c>
    </row>
    <row r="9" spans="1:5" ht="32.25" customHeight="1">
      <c r="A9" s="70" t="s">
        <v>30</v>
      </c>
      <c r="B9" s="70"/>
      <c r="C9" s="70"/>
      <c r="D9" s="70"/>
      <c r="E9" s="70"/>
    </row>
    <row r="10" spans="1:5" ht="29.25" customHeight="1">
      <c r="A10" s="10" t="s">
        <v>1</v>
      </c>
      <c r="B10" s="11" t="s">
        <v>18</v>
      </c>
      <c r="C10" s="11" t="s">
        <v>2</v>
      </c>
      <c r="D10" s="11" t="s">
        <v>19</v>
      </c>
      <c r="E10" s="11" t="s">
        <v>20</v>
      </c>
    </row>
    <row r="11" spans="1:5" ht="63" customHeight="1">
      <c r="A11" s="14">
        <v>1</v>
      </c>
      <c r="B11" s="16" t="s">
        <v>21</v>
      </c>
      <c r="C11" s="14" t="s">
        <v>22</v>
      </c>
      <c r="D11" s="16" t="s">
        <v>31</v>
      </c>
      <c r="E11" s="16">
        <f>9068.8</f>
        <v>9068.8</v>
      </c>
    </row>
    <row r="12" spans="1:5" ht="42.75" customHeight="1">
      <c r="A12" s="23">
        <v>2</v>
      </c>
      <c r="B12" s="24" t="s">
        <v>32</v>
      </c>
      <c r="C12" s="23" t="s">
        <v>22</v>
      </c>
      <c r="D12" s="24" t="s">
        <v>33</v>
      </c>
      <c r="E12" s="24">
        <f>-10627.35</f>
        <v>-10627.35</v>
      </c>
    </row>
    <row r="13" spans="1:5" ht="40.5" customHeight="1">
      <c r="A13" s="23">
        <v>3</v>
      </c>
      <c r="B13" s="24" t="s">
        <v>34</v>
      </c>
      <c r="C13" s="24" t="s">
        <v>22</v>
      </c>
      <c r="D13" s="24" t="s">
        <v>35</v>
      </c>
      <c r="E13" s="24">
        <f>-4726.68</f>
        <v>-4726.68</v>
      </c>
    </row>
    <row r="14" spans="1:5" ht="42.75">
      <c r="A14" s="14">
        <v>4</v>
      </c>
      <c r="B14" s="16" t="s">
        <v>36</v>
      </c>
      <c r="C14" s="16" t="s">
        <v>22</v>
      </c>
      <c r="D14" s="16" t="s">
        <v>35</v>
      </c>
      <c r="E14" s="16">
        <f>4142.89</f>
        <v>4142.89</v>
      </c>
    </row>
    <row r="15" spans="1:5" ht="15">
      <c r="A15" s="22"/>
      <c r="B15" s="22" t="s">
        <v>29</v>
      </c>
      <c r="C15" s="22"/>
      <c r="D15" s="22"/>
      <c r="E15" s="22">
        <f>SUM(E11:E14)</f>
        <v>-2142.340000000001</v>
      </c>
    </row>
    <row r="16" spans="1:5" ht="15">
      <c r="A16" s="25"/>
      <c r="B16" s="25"/>
      <c r="C16" s="25"/>
      <c r="D16" s="25"/>
      <c r="E16" s="25"/>
    </row>
    <row r="17" spans="1:5" ht="18">
      <c r="A17" s="71" t="s">
        <v>37</v>
      </c>
      <c r="B17" s="71"/>
      <c r="C17" s="71"/>
      <c r="D17" s="71"/>
      <c r="E17" s="71"/>
    </row>
    <row r="18" spans="1:5" ht="15.75">
      <c r="A18" s="10" t="s">
        <v>1</v>
      </c>
      <c r="B18" s="26" t="s">
        <v>18</v>
      </c>
      <c r="C18" s="11" t="s">
        <v>2</v>
      </c>
      <c r="D18" s="11" t="s">
        <v>19</v>
      </c>
      <c r="E18" s="11" t="s">
        <v>20</v>
      </c>
    </row>
    <row r="19" spans="1:5" ht="14.25">
      <c r="A19" s="21">
        <v>1</v>
      </c>
      <c r="B19" s="27" t="s">
        <v>38</v>
      </c>
      <c r="C19" s="28" t="s">
        <v>39</v>
      </c>
      <c r="D19" s="29" t="s">
        <v>40</v>
      </c>
      <c r="E19" s="28">
        <f>1152.94</f>
        <v>1152.94</v>
      </c>
    </row>
    <row r="20" spans="1:5" ht="14.25">
      <c r="A20" s="21">
        <v>2</v>
      </c>
      <c r="B20" s="16"/>
      <c r="C20" s="16"/>
      <c r="D20" s="16"/>
      <c r="E20" s="16"/>
    </row>
    <row r="21" spans="1:5" ht="14.25">
      <c r="A21" s="21">
        <v>3</v>
      </c>
      <c r="B21" s="16"/>
      <c r="C21" s="16"/>
      <c r="D21" s="16"/>
      <c r="E21" s="16"/>
    </row>
    <row r="22" spans="1:5" ht="14.25">
      <c r="A22" s="21"/>
      <c r="B22" s="16"/>
      <c r="C22" s="16"/>
      <c r="D22" s="16"/>
      <c r="E22" s="16"/>
    </row>
    <row r="23" spans="1:5" ht="15">
      <c r="A23" s="22"/>
      <c r="B23" s="30" t="s">
        <v>29</v>
      </c>
      <c r="C23" s="22"/>
      <c r="D23" s="22"/>
      <c r="E23" s="22">
        <f>SUM(E19:E22)</f>
        <v>1152.94</v>
      </c>
    </row>
    <row r="24" spans="1:5" ht="18">
      <c r="A24" s="72"/>
      <c r="B24" s="72"/>
      <c r="C24" s="72"/>
      <c r="D24" s="72"/>
      <c r="E24" s="72"/>
    </row>
    <row r="25" spans="1:5" ht="18">
      <c r="A25" s="71" t="s">
        <v>41</v>
      </c>
      <c r="B25" s="71"/>
      <c r="C25" s="71"/>
      <c r="D25" s="71"/>
      <c r="E25" s="71"/>
    </row>
    <row r="26" spans="1:5" ht="15.75">
      <c r="A26" s="10" t="s">
        <v>1</v>
      </c>
      <c r="B26" s="11" t="s">
        <v>18</v>
      </c>
      <c r="C26" s="11" t="s">
        <v>2</v>
      </c>
      <c r="D26" s="11" t="s">
        <v>19</v>
      </c>
      <c r="E26" s="11" t="s">
        <v>20</v>
      </c>
    </row>
    <row r="27" spans="1:5" ht="14.25">
      <c r="A27" s="14">
        <v>1</v>
      </c>
      <c r="B27" s="16" t="s">
        <v>42</v>
      </c>
      <c r="C27" s="14" t="s">
        <v>22</v>
      </c>
      <c r="D27" s="14" t="s">
        <v>43</v>
      </c>
      <c r="E27" s="14">
        <v>19370.34</v>
      </c>
    </row>
    <row r="28" spans="1:5" ht="14.25">
      <c r="A28" s="14">
        <v>2</v>
      </c>
      <c r="B28" s="16"/>
      <c r="C28" s="16"/>
      <c r="D28" s="16"/>
      <c r="E28" s="16"/>
    </row>
    <row r="29" spans="1:5" ht="14.25">
      <c r="A29" s="14">
        <v>3</v>
      </c>
      <c r="B29" s="16"/>
      <c r="C29" s="16"/>
      <c r="D29" s="14"/>
      <c r="E29" s="16"/>
    </row>
    <row r="30" spans="1:5" ht="14.25">
      <c r="A30" s="14">
        <v>4</v>
      </c>
      <c r="B30" s="15"/>
      <c r="C30" s="16"/>
      <c r="D30" s="16"/>
      <c r="E30" s="16"/>
    </row>
    <row r="31" spans="1:5" ht="15">
      <c r="A31" s="22"/>
      <c r="B31" s="22" t="s">
        <v>29</v>
      </c>
      <c r="C31" s="22"/>
      <c r="D31" s="22"/>
      <c r="E31" s="22">
        <f>E27+E28+E29+E30</f>
        <v>19370.34</v>
      </c>
    </row>
    <row r="32" spans="1:5" ht="15">
      <c r="A32" s="31"/>
      <c r="B32" s="31"/>
      <c r="C32" s="31"/>
      <c r="D32" s="31"/>
      <c r="E32" s="31"/>
    </row>
    <row r="33" spans="1:5" ht="18">
      <c r="A33" s="71" t="s">
        <v>44</v>
      </c>
      <c r="B33" s="71"/>
      <c r="C33" s="71"/>
      <c r="D33" s="71"/>
      <c r="E33" s="71"/>
    </row>
    <row r="34" spans="1:5" ht="15.75">
      <c r="A34" s="10" t="s">
        <v>1</v>
      </c>
      <c r="B34" s="11" t="s">
        <v>18</v>
      </c>
      <c r="C34" s="11" t="s">
        <v>2</v>
      </c>
      <c r="D34" s="11" t="s">
        <v>19</v>
      </c>
      <c r="E34" s="11" t="s">
        <v>20</v>
      </c>
    </row>
    <row r="35" spans="1:5" ht="14.25">
      <c r="A35" s="14">
        <v>1</v>
      </c>
      <c r="B35" s="15"/>
      <c r="C35" s="16"/>
      <c r="D35" s="14"/>
      <c r="E35" s="14"/>
    </row>
    <row r="36" spans="1:5" ht="14.25">
      <c r="A36" s="14">
        <v>2</v>
      </c>
      <c r="B36" s="16"/>
      <c r="C36" s="16"/>
      <c r="D36" s="16"/>
      <c r="E36" s="16"/>
    </row>
    <row r="37" spans="1:5" ht="14.25">
      <c r="A37" s="14">
        <v>3</v>
      </c>
      <c r="B37" s="32"/>
      <c r="C37" s="16"/>
      <c r="D37" s="14"/>
      <c r="E37" s="16"/>
    </row>
    <row r="38" spans="1:5" ht="14.25">
      <c r="A38" s="14">
        <v>4</v>
      </c>
      <c r="B38" s="32"/>
      <c r="C38" s="16"/>
      <c r="D38" s="16"/>
      <c r="E38" s="16"/>
    </row>
    <row r="39" spans="1:5" ht="14.25">
      <c r="A39" s="14">
        <v>5</v>
      </c>
      <c r="B39" s="16"/>
      <c r="C39" s="16"/>
      <c r="D39" s="16"/>
      <c r="E39" s="16"/>
    </row>
    <row r="40" spans="1:5" ht="14.25">
      <c r="A40" s="14">
        <v>6</v>
      </c>
      <c r="B40" s="16"/>
      <c r="C40" s="16"/>
      <c r="D40" s="16"/>
      <c r="E40" s="16"/>
    </row>
    <row r="41" spans="1:5" ht="15">
      <c r="A41" s="22"/>
      <c r="B41" s="22" t="s">
        <v>29</v>
      </c>
      <c r="C41" s="22"/>
      <c r="D41" s="22"/>
      <c r="E41" s="22">
        <f>SUM(E35:E40)</f>
        <v>0</v>
      </c>
    </row>
    <row r="42" spans="1:5" ht="15">
      <c r="A42" s="31"/>
      <c r="B42" s="31"/>
      <c r="C42" s="31"/>
      <c r="D42" s="31"/>
      <c r="E42" s="31"/>
    </row>
    <row r="43" spans="1:5" ht="18">
      <c r="A43" s="69" t="s">
        <v>45</v>
      </c>
      <c r="B43" s="69"/>
      <c r="C43" s="69"/>
      <c r="D43" s="69"/>
      <c r="E43" s="69"/>
    </row>
    <row r="44" spans="1:5" ht="15.75">
      <c r="A44" s="10" t="s">
        <v>1</v>
      </c>
      <c r="B44" s="11" t="s">
        <v>18</v>
      </c>
      <c r="C44" s="11" t="s">
        <v>2</v>
      </c>
      <c r="D44" s="11" t="s">
        <v>19</v>
      </c>
      <c r="E44" s="11" t="s">
        <v>20</v>
      </c>
    </row>
    <row r="45" spans="1:5" ht="28.5">
      <c r="A45" s="14">
        <v>1</v>
      </c>
      <c r="B45" s="33" t="s">
        <v>46</v>
      </c>
      <c r="C45" s="16" t="s">
        <v>39</v>
      </c>
      <c r="D45" s="16" t="s">
        <v>47</v>
      </c>
      <c r="E45" s="16">
        <v>2350.4</v>
      </c>
    </row>
    <row r="46" spans="1:5" ht="42.75">
      <c r="A46" s="14">
        <v>2</v>
      </c>
      <c r="B46" s="16" t="s">
        <v>48</v>
      </c>
      <c r="C46" s="16" t="s">
        <v>39</v>
      </c>
      <c r="D46" s="16" t="s">
        <v>49</v>
      </c>
      <c r="E46" s="16">
        <v>3692</v>
      </c>
    </row>
    <row r="47" spans="1:5" ht="14.25">
      <c r="A47" s="14"/>
      <c r="B47" s="16"/>
      <c r="C47" s="16"/>
      <c r="D47" s="16"/>
      <c r="E47" s="16"/>
    </row>
    <row r="48" spans="1:5" ht="15">
      <c r="A48" s="22"/>
      <c r="B48" s="22" t="s">
        <v>29</v>
      </c>
      <c r="C48" s="22"/>
      <c r="D48" s="22"/>
      <c r="E48" s="22">
        <f>E46+E45</f>
        <v>6042.4</v>
      </c>
    </row>
    <row r="49" spans="1:5" s="34" customFormat="1" ht="15">
      <c r="A49" s="31"/>
      <c r="B49" s="31"/>
      <c r="C49" s="31"/>
      <c r="D49" s="31"/>
      <c r="E49" s="31"/>
    </row>
    <row r="50" spans="1:5" ht="18">
      <c r="A50" s="71" t="s">
        <v>50</v>
      </c>
      <c r="B50" s="71"/>
      <c r="C50" s="71"/>
      <c r="D50" s="71"/>
      <c r="E50" s="71"/>
    </row>
    <row r="51" spans="1:5" ht="15.75">
      <c r="A51" s="10" t="s">
        <v>1</v>
      </c>
      <c r="B51" s="11" t="s">
        <v>18</v>
      </c>
      <c r="C51" s="11" t="s">
        <v>2</v>
      </c>
      <c r="D51" s="11" t="s">
        <v>19</v>
      </c>
      <c r="E51" s="11" t="s">
        <v>20</v>
      </c>
    </row>
    <row r="52" spans="1:5" ht="14.25">
      <c r="A52" s="14">
        <v>1</v>
      </c>
      <c r="B52" s="16"/>
      <c r="C52" s="16"/>
      <c r="D52" s="16"/>
      <c r="E52" s="16"/>
    </row>
    <row r="53" spans="1:5" ht="28.5">
      <c r="A53" s="14">
        <v>2</v>
      </c>
      <c r="B53" s="16" t="s">
        <v>51</v>
      </c>
      <c r="C53" s="16" t="s">
        <v>22</v>
      </c>
      <c r="D53" s="16"/>
      <c r="E53" s="16">
        <f>72178.59</f>
        <v>72178.59</v>
      </c>
    </row>
    <row r="54" spans="1:5" ht="57">
      <c r="A54" s="14">
        <v>3</v>
      </c>
      <c r="B54" s="16" t="s">
        <v>52</v>
      </c>
      <c r="C54" s="16" t="s">
        <v>22</v>
      </c>
      <c r="D54" s="16" t="s">
        <v>53</v>
      </c>
      <c r="E54" s="16">
        <f>3073.17</f>
        <v>3073.17</v>
      </c>
    </row>
    <row r="55" spans="1:5" ht="57">
      <c r="A55" s="14">
        <v>4</v>
      </c>
      <c r="B55" s="16" t="s">
        <v>54</v>
      </c>
      <c r="C55" s="16" t="s">
        <v>22</v>
      </c>
      <c r="D55" s="16" t="s">
        <v>55</v>
      </c>
      <c r="E55" s="16">
        <f>4994.18</f>
        <v>4994.18</v>
      </c>
    </row>
    <row r="56" spans="1:5" ht="14.25">
      <c r="A56" s="14">
        <v>5</v>
      </c>
      <c r="B56" s="33" t="s">
        <v>56</v>
      </c>
      <c r="C56" s="16" t="s">
        <v>39</v>
      </c>
      <c r="D56" s="16" t="s">
        <v>57</v>
      </c>
      <c r="E56" s="16">
        <v>1327.98</v>
      </c>
    </row>
    <row r="57" spans="1:5" ht="15">
      <c r="A57" s="22"/>
      <c r="B57" s="22" t="s">
        <v>29</v>
      </c>
      <c r="C57" s="22"/>
      <c r="D57" s="22"/>
      <c r="E57" s="22">
        <f>SUM(E52:E56)</f>
        <v>81573.92</v>
      </c>
    </row>
    <row r="58" spans="1:5" s="34" customFormat="1" ht="15">
      <c r="A58" s="31"/>
      <c r="B58" s="31"/>
      <c r="C58" s="31"/>
      <c r="D58" s="31"/>
      <c r="E58" s="31"/>
    </row>
    <row r="59" spans="1:5" ht="18">
      <c r="A59" s="69" t="s">
        <v>58</v>
      </c>
      <c r="B59" s="69"/>
      <c r="C59" s="69"/>
      <c r="D59" s="69"/>
      <c r="E59" s="69"/>
    </row>
    <row r="60" spans="1:5" ht="15.75">
      <c r="A60" s="10" t="s">
        <v>1</v>
      </c>
      <c r="B60" s="11" t="s">
        <v>18</v>
      </c>
      <c r="C60" s="11" t="s">
        <v>2</v>
      </c>
      <c r="D60" s="11" t="s">
        <v>19</v>
      </c>
      <c r="E60" s="11" t="s">
        <v>20</v>
      </c>
    </row>
    <row r="61" spans="1:5" ht="28.5">
      <c r="A61" s="14">
        <v>1</v>
      </c>
      <c r="B61" s="15" t="s">
        <v>59</v>
      </c>
      <c r="C61" s="14" t="s">
        <v>39</v>
      </c>
      <c r="D61" s="15" t="s">
        <v>60</v>
      </c>
      <c r="E61" s="14">
        <v>89363.91</v>
      </c>
    </row>
    <row r="62" spans="1:5" ht="28.5">
      <c r="A62" s="14">
        <v>2</v>
      </c>
      <c r="B62" s="16" t="s">
        <v>61</v>
      </c>
      <c r="C62" s="14" t="s">
        <v>22</v>
      </c>
      <c r="D62" s="16" t="s">
        <v>62</v>
      </c>
      <c r="E62" s="16">
        <v>137000</v>
      </c>
    </row>
    <row r="63" spans="1:5" ht="28.5">
      <c r="A63" s="14">
        <v>3</v>
      </c>
      <c r="B63" s="16" t="s">
        <v>21</v>
      </c>
      <c r="C63" s="14" t="s">
        <v>22</v>
      </c>
      <c r="D63" s="16" t="s">
        <v>63</v>
      </c>
      <c r="E63" s="16">
        <v>759.2</v>
      </c>
    </row>
    <row r="64" spans="1:5" ht="14.25">
      <c r="A64" s="14"/>
      <c r="B64" s="33"/>
      <c r="C64" s="14"/>
      <c r="D64" s="33"/>
      <c r="E64" s="33"/>
    </row>
    <row r="65" spans="1:5" ht="15">
      <c r="A65" s="22"/>
      <c r="B65" s="22" t="s">
        <v>29</v>
      </c>
      <c r="C65" s="22"/>
      <c r="D65" s="22"/>
      <c r="E65" s="22">
        <f>SUM(E61:E64)</f>
        <v>227123.11000000002</v>
      </c>
    </row>
    <row r="66" spans="1:5" ht="15">
      <c r="A66" s="25"/>
      <c r="B66" s="25"/>
      <c r="C66" s="25"/>
      <c r="D66" s="25"/>
      <c r="E66" s="25"/>
    </row>
    <row r="67" spans="1:5" ht="18">
      <c r="A67" s="69" t="s">
        <v>64</v>
      </c>
      <c r="B67" s="69"/>
      <c r="C67" s="69"/>
      <c r="D67" s="69"/>
      <c r="E67" s="69"/>
    </row>
    <row r="68" spans="1:5" ht="15.75">
      <c r="A68" s="10" t="s">
        <v>1</v>
      </c>
      <c r="B68" s="11" t="s">
        <v>18</v>
      </c>
      <c r="C68" s="11" t="s">
        <v>2</v>
      </c>
      <c r="D68" s="11" t="s">
        <v>19</v>
      </c>
      <c r="E68" s="11" t="s">
        <v>20</v>
      </c>
    </row>
    <row r="69" spans="1:5" ht="14.25">
      <c r="A69" s="14">
        <v>1</v>
      </c>
      <c r="B69" s="33" t="s">
        <v>65</v>
      </c>
      <c r="C69" s="16" t="s">
        <v>39</v>
      </c>
      <c r="D69" s="16"/>
      <c r="E69" s="16">
        <v>7003.03</v>
      </c>
    </row>
    <row r="70" spans="1:5" ht="14.25">
      <c r="A70" s="14">
        <v>2</v>
      </c>
      <c r="B70" s="16"/>
      <c r="C70" s="16" t="s">
        <v>39</v>
      </c>
      <c r="D70" s="16"/>
      <c r="E70" s="16"/>
    </row>
    <row r="71" spans="1:5" ht="14.25">
      <c r="A71" s="14"/>
      <c r="B71" s="16"/>
      <c r="C71" s="16"/>
      <c r="D71" s="16"/>
      <c r="E71" s="16"/>
    </row>
    <row r="72" spans="1:5" ht="15">
      <c r="A72" s="22"/>
      <c r="B72" s="22" t="s">
        <v>29</v>
      </c>
      <c r="C72" s="22"/>
      <c r="D72" s="22"/>
      <c r="E72" s="22">
        <f>E70+E69</f>
        <v>7003.03</v>
      </c>
    </row>
    <row r="73" spans="1:5" s="34" customFormat="1" ht="15">
      <c r="A73" s="31"/>
      <c r="B73" s="31"/>
      <c r="C73" s="31"/>
      <c r="D73" s="31"/>
      <c r="E73" s="31"/>
    </row>
    <row r="74" spans="1:5" ht="18">
      <c r="A74" s="69" t="s">
        <v>66</v>
      </c>
      <c r="B74" s="69"/>
      <c r="C74" s="69"/>
      <c r="D74" s="69"/>
      <c r="E74" s="69"/>
    </row>
    <row r="75" spans="1:5" ht="15.75">
      <c r="A75" s="10" t="s">
        <v>1</v>
      </c>
      <c r="B75" s="11" t="s">
        <v>18</v>
      </c>
      <c r="C75" s="11" t="s">
        <v>2</v>
      </c>
      <c r="D75" s="11" t="s">
        <v>19</v>
      </c>
      <c r="E75" s="11" t="s">
        <v>20</v>
      </c>
    </row>
    <row r="76" spans="1:5" ht="28.5">
      <c r="A76" s="14">
        <v>1</v>
      </c>
      <c r="B76" s="33" t="s">
        <v>67</v>
      </c>
      <c r="C76" s="16" t="s">
        <v>39</v>
      </c>
      <c r="D76" s="16" t="s">
        <v>68</v>
      </c>
      <c r="E76" s="16">
        <f>120518.71</f>
        <v>120518.71</v>
      </c>
    </row>
    <row r="77" spans="1:5" ht="14.25">
      <c r="A77" s="14">
        <v>2</v>
      </c>
      <c r="B77" s="16"/>
      <c r="C77" s="16" t="s">
        <v>39</v>
      </c>
      <c r="D77" s="16"/>
      <c r="E77" s="16"/>
    </row>
    <row r="78" spans="1:5" ht="14.25">
      <c r="A78" s="14"/>
      <c r="B78" s="16"/>
      <c r="C78" s="16"/>
      <c r="D78" s="16"/>
      <c r="E78" s="16"/>
    </row>
    <row r="79" spans="1:5" ht="15">
      <c r="A79" s="22"/>
      <c r="B79" s="22" t="s">
        <v>29</v>
      </c>
      <c r="C79" s="22"/>
      <c r="D79" s="22"/>
      <c r="E79" s="22">
        <f>E77+E76</f>
        <v>120518.71</v>
      </c>
    </row>
    <row r="80" spans="1:5" ht="15">
      <c r="A80" s="25"/>
      <c r="B80" s="25"/>
      <c r="C80" s="25"/>
      <c r="D80" s="25"/>
      <c r="E80" s="25"/>
    </row>
    <row r="81" spans="1:5" ht="18">
      <c r="A81" s="69" t="s">
        <v>69</v>
      </c>
      <c r="B81" s="69"/>
      <c r="C81" s="69"/>
      <c r="D81" s="69"/>
      <c r="E81" s="69"/>
    </row>
    <row r="82" spans="1:5" ht="15.75">
      <c r="A82" s="10" t="s">
        <v>1</v>
      </c>
      <c r="B82" s="11" t="s">
        <v>18</v>
      </c>
      <c r="C82" s="11" t="s">
        <v>2</v>
      </c>
      <c r="D82" s="11" t="s">
        <v>19</v>
      </c>
      <c r="E82" s="11" t="s">
        <v>20</v>
      </c>
    </row>
    <row r="83" spans="1:5" ht="14.25">
      <c r="A83" s="14">
        <v>1</v>
      </c>
      <c r="B83" s="33"/>
      <c r="C83" s="16" t="s">
        <v>39</v>
      </c>
      <c r="D83" s="16"/>
      <c r="E83" s="16"/>
    </row>
    <row r="84" spans="1:5" ht="14.25">
      <c r="A84" s="14">
        <v>2</v>
      </c>
      <c r="B84" s="16"/>
      <c r="C84" s="16" t="s">
        <v>39</v>
      </c>
      <c r="D84" s="16"/>
      <c r="E84" s="16"/>
    </row>
    <row r="85" spans="1:5" ht="14.25">
      <c r="A85" s="14"/>
      <c r="B85" s="16"/>
      <c r="C85" s="16"/>
      <c r="D85" s="16"/>
      <c r="E85" s="16"/>
    </row>
    <row r="86" spans="1:5" ht="15">
      <c r="A86" s="22"/>
      <c r="B86" s="22" t="s">
        <v>29</v>
      </c>
      <c r="C86" s="22"/>
      <c r="D86" s="22"/>
      <c r="E86" s="22">
        <f>E84+E83</f>
        <v>0</v>
      </c>
    </row>
    <row r="87" spans="1:5" ht="15">
      <c r="A87" s="25"/>
      <c r="B87" s="25"/>
      <c r="C87" s="25"/>
      <c r="D87" s="25"/>
      <c r="E87" s="25"/>
    </row>
    <row r="88" spans="1:5" ht="18">
      <c r="A88" s="69" t="s">
        <v>70</v>
      </c>
      <c r="B88" s="69"/>
      <c r="C88" s="69"/>
      <c r="D88" s="69"/>
      <c r="E88" s="69"/>
    </row>
    <row r="89" spans="1:5" ht="15.75">
      <c r="A89" s="10" t="s">
        <v>1</v>
      </c>
      <c r="B89" s="11" t="s">
        <v>18</v>
      </c>
      <c r="C89" s="11" t="s">
        <v>2</v>
      </c>
      <c r="D89" s="11" t="s">
        <v>19</v>
      </c>
      <c r="E89" s="11" t="s">
        <v>20</v>
      </c>
    </row>
    <row r="90" spans="1:5" ht="42.75">
      <c r="A90" s="14">
        <v>1</v>
      </c>
      <c r="B90" s="16" t="s">
        <v>71</v>
      </c>
      <c r="C90" s="16" t="s">
        <v>39</v>
      </c>
      <c r="D90" s="16"/>
      <c r="E90" s="16">
        <v>257016.65</v>
      </c>
    </row>
    <row r="91" spans="1:5" ht="28.5">
      <c r="A91" s="14">
        <v>2</v>
      </c>
      <c r="B91" s="16" t="s">
        <v>72</v>
      </c>
      <c r="C91" s="16" t="s">
        <v>39</v>
      </c>
      <c r="D91" s="16" t="s">
        <v>73</v>
      </c>
      <c r="E91" s="16">
        <v>139196.01</v>
      </c>
    </row>
    <row r="92" spans="1:5" ht="14.25">
      <c r="A92" s="14">
        <v>3</v>
      </c>
      <c r="B92" s="16" t="s">
        <v>74</v>
      </c>
      <c r="C92" s="16" t="s">
        <v>22</v>
      </c>
      <c r="D92" s="16" t="s">
        <v>75</v>
      </c>
      <c r="E92" s="16">
        <v>4504.04</v>
      </c>
    </row>
    <row r="93" spans="1:5" ht="14.25">
      <c r="A93" s="14">
        <v>4</v>
      </c>
      <c r="B93" s="16" t="s">
        <v>56</v>
      </c>
      <c r="C93" s="16" t="s">
        <v>22</v>
      </c>
      <c r="D93" s="16" t="s">
        <v>76</v>
      </c>
      <c r="E93" s="16">
        <v>2016.03</v>
      </c>
    </row>
    <row r="94" spans="1:5" ht="15">
      <c r="A94" s="22"/>
      <c r="B94" s="22" t="s">
        <v>29</v>
      </c>
      <c r="C94" s="22"/>
      <c r="D94" s="22"/>
      <c r="E94" s="22">
        <f>E90+E91+E92+E93</f>
        <v>402732.73000000004</v>
      </c>
    </row>
    <row r="95" spans="1:5" s="34" customFormat="1" ht="15">
      <c r="A95" s="31"/>
      <c r="B95" s="31"/>
      <c r="C95" s="31"/>
      <c r="D95" s="31"/>
      <c r="E95" s="31"/>
    </row>
    <row r="96" spans="1:5" ht="19.5">
      <c r="A96" s="35"/>
      <c r="B96" s="35" t="s">
        <v>77</v>
      </c>
      <c r="C96" s="35"/>
      <c r="D96" s="35"/>
      <c r="E96" s="35">
        <f>E8+E31+E41+E48+E57+E15+E65+E23+E72+E79+E86+E94</f>
        <v>844588.4700000001</v>
      </c>
    </row>
  </sheetData>
  <sheetProtection selectLockedCells="1" selectUnlockedCells="1"/>
  <mergeCells count="13">
    <mergeCell ref="A88:E88"/>
    <mergeCell ref="A43:E43"/>
    <mergeCell ref="A50:E50"/>
    <mergeCell ref="A59:E59"/>
    <mergeCell ref="A67:E67"/>
    <mergeCell ref="A74:E74"/>
    <mergeCell ref="A81:E81"/>
    <mergeCell ref="A1:E1"/>
    <mergeCell ref="A9:E9"/>
    <mergeCell ref="A17:E17"/>
    <mergeCell ref="A24:E24"/>
    <mergeCell ref="A25:E25"/>
    <mergeCell ref="A33:E33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zoomScale="78" zoomScaleNormal="78" zoomScalePageLayoutView="0" workbookViewId="0" topLeftCell="A88">
      <selection activeCell="E101" sqref="E101"/>
    </sheetView>
  </sheetViews>
  <sheetFormatPr defaultColWidth="11.57421875" defaultRowHeight="12.75"/>
  <cols>
    <col min="1" max="1" width="8.7109375" style="0" customWidth="1"/>
    <col min="2" max="2" width="34.8515625" style="36" customWidth="1"/>
    <col min="3" max="3" width="23.57421875" style="0" customWidth="1"/>
    <col min="4" max="4" width="45.00390625" style="0" customWidth="1"/>
    <col min="5" max="5" width="20.00390625" style="0" customWidth="1"/>
  </cols>
  <sheetData>
    <row r="1" spans="1:5" ht="18">
      <c r="A1" s="69" t="s">
        <v>17</v>
      </c>
      <c r="B1" s="69"/>
      <c r="C1" s="69"/>
      <c r="D1" s="69"/>
      <c r="E1" s="69"/>
    </row>
    <row r="2" spans="1:5" ht="15.75">
      <c r="A2" s="10" t="s">
        <v>1</v>
      </c>
      <c r="B2" s="26" t="s">
        <v>18</v>
      </c>
      <c r="C2" s="11" t="s">
        <v>2</v>
      </c>
      <c r="D2" s="11" t="s">
        <v>19</v>
      </c>
      <c r="E2" s="11" t="s">
        <v>20</v>
      </c>
    </row>
    <row r="3" spans="1:5" ht="28.5">
      <c r="A3" s="12">
        <v>1</v>
      </c>
      <c r="B3" s="16" t="s">
        <v>78</v>
      </c>
      <c r="C3" s="14" t="s">
        <v>22</v>
      </c>
      <c r="D3" s="16" t="s">
        <v>79</v>
      </c>
      <c r="E3" s="21">
        <f>753.92</f>
        <v>753.92</v>
      </c>
    </row>
    <row r="4" spans="1:5" ht="14.25">
      <c r="A4" s="12">
        <v>2</v>
      </c>
      <c r="B4" s="16" t="s">
        <v>80</v>
      </c>
      <c r="C4" s="14" t="s">
        <v>22</v>
      </c>
      <c r="D4" s="21" t="s">
        <v>81</v>
      </c>
      <c r="E4" s="21">
        <f>3896.84</f>
        <v>3896.84</v>
      </c>
    </row>
    <row r="5" spans="1:5" ht="57">
      <c r="A5" s="37">
        <v>3</v>
      </c>
      <c r="B5" s="38" t="s">
        <v>82</v>
      </c>
      <c r="C5" s="39" t="s">
        <v>22</v>
      </c>
      <c r="D5" s="38" t="s">
        <v>28</v>
      </c>
      <c r="E5" s="38">
        <f>224.95</f>
        <v>224.95</v>
      </c>
    </row>
    <row r="6" spans="1:5" ht="14.25">
      <c r="A6" s="12">
        <v>4</v>
      </c>
      <c r="B6" s="16"/>
      <c r="C6" s="14" t="s">
        <v>22</v>
      </c>
      <c r="D6" s="12"/>
      <c r="E6" s="14"/>
    </row>
    <row r="7" spans="1:5" ht="14.25">
      <c r="A7" s="12">
        <v>5</v>
      </c>
      <c r="B7" s="16"/>
      <c r="C7" s="14"/>
      <c r="D7" s="16"/>
      <c r="E7" s="21"/>
    </row>
    <row r="8" spans="1:5" ht="15">
      <c r="A8" s="40"/>
      <c r="B8" s="41" t="s">
        <v>29</v>
      </c>
      <c r="C8" s="40"/>
      <c r="D8" s="40"/>
      <c r="E8" s="40">
        <f>E4+E5+E3+E6+E7</f>
        <v>4875.71</v>
      </c>
    </row>
    <row r="10" spans="1:5" ht="18">
      <c r="A10" s="69" t="s">
        <v>83</v>
      </c>
      <c r="B10" s="69"/>
      <c r="C10" s="69"/>
      <c r="D10" s="69"/>
      <c r="E10" s="69"/>
    </row>
    <row r="11" spans="1:5" ht="15.75">
      <c r="A11" s="10" t="s">
        <v>1</v>
      </c>
      <c r="B11" s="26" t="s">
        <v>18</v>
      </c>
      <c r="C11" s="11" t="s">
        <v>2</v>
      </c>
      <c r="D11" s="11" t="s">
        <v>19</v>
      </c>
      <c r="E11" s="11" t="s">
        <v>20</v>
      </c>
    </row>
    <row r="12" spans="1:5" ht="14.25">
      <c r="A12" s="14">
        <v>1</v>
      </c>
      <c r="B12" s="16" t="s">
        <v>80</v>
      </c>
      <c r="C12" s="14" t="s">
        <v>22</v>
      </c>
      <c r="D12" s="21" t="s">
        <v>81</v>
      </c>
      <c r="E12" s="21">
        <f>3896.84</f>
        <v>3896.84</v>
      </c>
    </row>
    <row r="13" spans="1:5" ht="57.75" customHeight="1">
      <c r="A13" s="19">
        <v>2</v>
      </c>
      <c r="B13" s="18" t="s">
        <v>84</v>
      </c>
      <c r="C13" s="19" t="s">
        <v>22</v>
      </c>
      <c r="D13" s="20"/>
      <c r="E13" s="20">
        <f>-1228-992.25</f>
        <v>-2220.25</v>
      </c>
    </row>
    <row r="14" spans="1:5" ht="71.25">
      <c r="A14" s="19">
        <v>3</v>
      </c>
      <c r="B14" s="18" t="s">
        <v>85</v>
      </c>
      <c r="C14" s="18" t="s">
        <v>39</v>
      </c>
      <c r="D14" s="18"/>
      <c r="E14" s="20">
        <f>-1067.78</f>
        <v>-1067.78</v>
      </c>
    </row>
    <row r="15" spans="1:5" ht="15">
      <c r="A15" s="22"/>
      <c r="B15" s="30" t="s">
        <v>29</v>
      </c>
      <c r="C15" s="22"/>
      <c r="D15" s="22"/>
      <c r="E15" s="22">
        <f>E12+E13+E14</f>
        <v>608.8100000000002</v>
      </c>
    </row>
    <row r="16" spans="1:5" ht="15">
      <c r="A16" s="31"/>
      <c r="B16" s="42"/>
      <c r="C16" s="31"/>
      <c r="D16" s="31"/>
      <c r="E16" s="31"/>
    </row>
    <row r="17" spans="1:5" ht="18">
      <c r="A17" s="71" t="s">
        <v>37</v>
      </c>
      <c r="B17" s="71"/>
      <c r="C17" s="71"/>
      <c r="D17" s="71"/>
      <c r="E17" s="71"/>
    </row>
    <row r="18" spans="1:5" ht="15.75">
      <c r="A18" s="10" t="s">
        <v>1</v>
      </c>
      <c r="B18" s="26" t="s">
        <v>18</v>
      </c>
      <c r="C18" s="11" t="s">
        <v>2</v>
      </c>
      <c r="D18" s="11" t="s">
        <v>19</v>
      </c>
      <c r="E18" s="11" t="s">
        <v>20</v>
      </c>
    </row>
    <row r="19" spans="1:5" ht="42.75">
      <c r="A19" s="21">
        <v>1</v>
      </c>
      <c r="B19" s="16" t="s">
        <v>86</v>
      </c>
      <c r="C19" s="14" t="s">
        <v>22</v>
      </c>
      <c r="D19" s="21" t="s">
        <v>87</v>
      </c>
      <c r="E19" s="21">
        <f>537.22</f>
        <v>537.22</v>
      </c>
    </row>
    <row r="20" spans="1:5" ht="14.25">
      <c r="A20" s="21">
        <v>2</v>
      </c>
      <c r="B20" s="16" t="s">
        <v>80</v>
      </c>
      <c r="C20" s="16" t="s">
        <v>22</v>
      </c>
      <c r="D20" s="21" t="s">
        <v>81</v>
      </c>
      <c r="E20" s="21">
        <f>3896.84</f>
        <v>3896.84</v>
      </c>
    </row>
    <row r="21" spans="1:5" ht="14.25">
      <c r="A21" s="21">
        <v>3</v>
      </c>
      <c r="B21" s="16"/>
      <c r="C21" s="16"/>
      <c r="D21" s="16"/>
      <c r="E21" s="16"/>
    </row>
    <row r="22" spans="1:5" ht="15">
      <c r="A22" s="22"/>
      <c r="B22" s="30" t="s">
        <v>29</v>
      </c>
      <c r="C22" s="22"/>
      <c r="D22" s="22"/>
      <c r="E22" s="22">
        <f>E19+E20+E21</f>
        <v>4434.06</v>
      </c>
    </row>
    <row r="23" spans="1:5" ht="18">
      <c r="A23" s="71" t="s">
        <v>88</v>
      </c>
      <c r="B23" s="71"/>
      <c r="C23" s="71"/>
      <c r="D23" s="71"/>
      <c r="E23" s="71"/>
    </row>
    <row r="24" spans="1:5" ht="15.75">
      <c r="A24" s="10" t="s">
        <v>1</v>
      </c>
      <c r="B24" s="26" t="s">
        <v>18</v>
      </c>
      <c r="C24" s="11" t="s">
        <v>2</v>
      </c>
      <c r="D24" s="11" t="s">
        <v>19</v>
      </c>
      <c r="E24" s="11" t="s">
        <v>20</v>
      </c>
    </row>
    <row r="25" spans="1:5" ht="14.25">
      <c r="A25" s="21">
        <v>1</v>
      </c>
      <c r="B25" s="16" t="s">
        <v>80</v>
      </c>
      <c r="C25" s="14" t="s">
        <v>22</v>
      </c>
      <c r="D25" s="21" t="s">
        <v>81</v>
      </c>
      <c r="E25" s="21">
        <f>3896.84</f>
        <v>3896.84</v>
      </c>
    </row>
    <row r="26" spans="1:5" ht="14.25">
      <c r="A26" s="21">
        <v>2</v>
      </c>
      <c r="B26" s="16"/>
      <c r="C26" s="16" t="s">
        <v>89</v>
      </c>
      <c r="D26" s="16"/>
      <c r="E26" s="16"/>
    </row>
    <row r="27" spans="1:5" ht="14.25">
      <c r="A27" s="21"/>
      <c r="B27" s="16"/>
      <c r="C27" s="16" t="s">
        <v>89</v>
      </c>
      <c r="D27" s="16"/>
      <c r="E27" s="16"/>
    </row>
    <row r="28" spans="1:5" ht="14.25">
      <c r="A28" s="21"/>
      <c r="B28" s="16"/>
      <c r="C28" s="16" t="s">
        <v>89</v>
      </c>
      <c r="D28" s="16"/>
      <c r="E28" s="16"/>
    </row>
    <row r="29" spans="1:5" ht="14.25">
      <c r="A29" s="21">
        <v>3</v>
      </c>
      <c r="B29" s="43"/>
      <c r="C29" s="23"/>
      <c r="D29" s="44"/>
      <c r="E29" s="23"/>
    </row>
    <row r="30" spans="1:5" ht="15">
      <c r="A30" s="22"/>
      <c r="B30" s="30" t="s">
        <v>29</v>
      </c>
      <c r="C30" s="22"/>
      <c r="D30" s="22"/>
      <c r="E30" s="22">
        <f>SUM(E25:E29)</f>
        <v>3896.84</v>
      </c>
    </row>
    <row r="31" spans="1:5" ht="15">
      <c r="A31" s="45"/>
      <c r="B31" s="46"/>
      <c r="C31" s="45"/>
      <c r="D31" s="45"/>
      <c r="E31" s="45"/>
    </row>
    <row r="32" spans="1:5" ht="18">
      <c r="A32" s="71" t="s">
        <v>90</v>
      </c>
      <c r="B32" s="71"/>
      <c r="C32" s="71"/>
      <c r="D32" s="71"/>
      <c r="E32" s="71"/>
    </row>
    <row r="33" spans="1:5" ht="15.75">
      <c r="A33" s="10" t="s">
        <v>1</v>
      </c>
      <c r="B33" s="26" t="s">
        <v>18</v>
      </c>
      <c r="C33" s="11" t="s">
        <v>2</v>
      </c>
      <c r="D33" s="11" t="s">
        <v>19</v>
      </c>
      <c r="E33" s="11" t="s">
        <v>20</v>
      </c>
    </row>
    <row r="34" spans="1:5" ht="14.25">
      <c r="A34" s="21">
        <v>1</v>
      </c>
      <c r="B34" s="16" t="s">
        <v>80</v>
      </c>
      <c r="C34" s="16" t="s">
        <v>22</v>
      </c>
      <c r="D34" s="21" t="s">
        <v>81</v>
      </c>
      <c r="E34" s="21">
        <f>3896.84</f>
        <v>3896.84</v>
      </c>
    </row>
    <row r="35" spans="1:5" ht="28.5">
      <c r="A35" s="21">
        <v>2</v>
      </c>
      <c r="B35" s="16" t="s">
        <v>91</v>
      </c>
      <c r="C35" s="14" t="s">
        <v>22</v>
      </c>
      <c r="D35" s="12"/>
      <c r="E35" s="14">
        <v>3782.87</v>
      </c>
    </row>
    <row r="36" spans="1:5" ht="57">
      <c r="A36" s="21">
        <v>3</v>
      </c>
      <c r="B36" s="16" t="s">
        <v>92</v>
      </c>
      <c r="C36" s="16" t="s">
        <v>22</v>
      </c>
      <c r="D36" s="16"/>
      <c r="E36" s="16">
        <v>1465.23</v>
      </c>
    </row>
    <row r="37" spans="1:5" ht="28.5">
      <c r="A37" s="21">
        <v>4</v>
      </c>
      <c r="B37" s="16" t="s">
        <v>93</v>
      </c>
      <c r="C37" s="16" t="s">
        <v>22</v>
      </c>
      <c r="D37" s="16" t="s">
        <v>94</v>
      </c>
      <c r="E37" s="16">
        <v>2290.82</v>
      </c>
    </row>
    <row r="38" spans="1:5" ht="14.25">
      <c r="A38" s="21">
        <v>5</v>
      </c>
      <c r="B38" s="16"/>
      <c r="C38" s="16" t="s">
        <v>22</v>
      </c>
      <c r="D38" s="16"/>
      <c r="E38" s="16"/>
    </row>
    <row r="39" spans="1:5" ht="15">
      <c r="A39" s="22"/>
      <c r="B39" s="30" t="s">
        <v>29</v>
      </c>
      <c r="C39" s="22"/>
      <c r="D39" s="22"/>
      <c r="E39" s="22">
        <f>E34+E35+E36+E37+E38</f>
        <v>11435.76</v>
      </c>
    </row>
    <row r="41" spans="1:5" ht="18">
      <c r="A41" s="71" t="s">
        <v>95</v>
      </c>
      <c r="B41" s="71"/>
      <c r="C41" s="71"/>
      <c r="D41" s="71"/>
      <c r="E41" s="71"/>
    </row>
    <row r="42" spans="1:5" ht="15.75">
      <c r="A42" s="10" t="s">
        <v>1</v>
      </c>
      <c r="B42" s="26" t="s">
        <v>18</v>
      </c>
      <c r="C42" s="11" t="s">
        <v>2</v>
      </c>
      <c r="D42" s="11" t="s">
        <v>19</v>
      </c>
      <c r="E42" s="11" t="s">
        <v>20</v>
      </c>
    </row>
    <row r="43" spans="1:5" ht="14.25">
      <c r="A43" s="21">
        <v>1</v>
      </c>
      <c r="B43" s="16" t="s">
        <v>80</v>
      </c>
      <c r="C43" s="16" t="s">
        <v>22</v>
      </c>
      <c r="D43" s="21" t="s">
        <v>81</v>
      </c>
      <c r="E43" s="21">
        <f>3896.84</f>
        <v>3896.84</v>
      </c>
    </row>
    <row r="44" spans="1:5" ht="28.5" customHeight="1">
      <c r="A44" s="21">
        <v>2</v>
      </c>
      <c r="B44" s="16" t="s">
        <v>96</v>
      </c>
      <c r="C44" s="14" t="s">
        <v>22</v>
      </c>
      <c r="D44" s="14" t="s">
        <v>97</v>
      </c>
      <c r="E44" s="14">
        <v>834.87</v>
      </c>
    </row>
    <row r="45" spans="1:5" ht="28.5">
      <c r="A45" s="21">
        <v>3</v>
      </c>
      <c r="B45" s="33" t="s">
        <v>98</v>
      </c>
      <c r="C45" s="16" t="s">
        <v>39</v>
      </c>
      <c r="D45" s="16"/>
      <c r="E45" s="16">
        <v>7564.8</v>
      </c>
    </row>
    <row r="46" spans="1:5" ht="15">
      <c r="A46" s="22"/>
      <c r="B46" s="30" t="s">
        <v>29</v>
      </c>
      <c r="C46" s="22"/>
      <c r="D46" s="22"/>
      <c r="E46" s="22">
        <f>E43+E44+E45</f>
        <v>12296.51</v>
      </c>
    </row>
    <row r="48" spans="1:5" ht="18">
      <c r="A48" s="71" t="s">
        <v>50</v>
      </c>
      <c r="B48" s="71"/>
      <c r="C48" s="71"/>
      <c r="D48" s="71"/>
      <c r="E48" s="71"/>
    </row>
    <row r="49" spans="1:5" ht="15.75">
      <c r="A49" s="10" t="s">
        <v>1</v>
      </c>
      <c r="B49" s="26" t="s">
        <v>18</v>
      </c>
      <c r="C49" s="11" t="s">
        <v>2</v>
      </c>
      <c r="D49" s="11" t="s">
        <v>19</v>
      </c>
      <c r="E49" s="11" t="s">
        <v>20</v>
      </c>
    </row>
    <row r="50" spans="1:5" ht="19.5" customHeight="1">
      <c r="A50" s="21">
        <v>1</v>
      </c>
      <c r="B50" s="47" t="s">
        <v>99</v>
      </c>
      <c r="C50" s="48" t="s">
        <v>39</v>
      </c>
      <c r="D50" s="48" t="s">
        <v>100</v>
      </c>
      <c r="E50" s="47">
        <f>336.14</f>
        <v>336.14</v>
      </c>
    </row>
    <row r="51" spans="1:5" ht="17.25" customHeight="1">
      <c r="A51" s="21">
        <v>2</v>
      </c>
      <c r="B51" s="16" t="s">
        <v>101</v>
      </c>
      <c r="C51" s="16" t="s">
        <v>39</v>
      </c>
      <c r="D51" s="16" t="s">
        <v>81</v>
      </c>
      <c r="E51" s="16">
        <v>3896.84</v>
      </c>
    </row>
    <row r="52" spans="1:5" ht="14.25">
      <c r="A52" s="21">
        <v>3</v>
      </c>
      <c r="B52" s="16"/>
      <c r="C52" s="16"/>
      <c r="D52" s="16"/>
      <c r="E52" s="16"/>
    </row>
    <row r="53" spans="1:5" ht="14.25">
      <c r="A53" s="21">
        <v>4</v>
      </c>
      <c r="B53" s="16"/>
      <c r="C53" s="16"/>
      <c r="D53" s="16"/>
      <c r="E53" s="16"/>
    </row>
    <row r="54" spans="1:5" ht="15">
      <c r="A54" s="22"/>
      <c r="B54" s="30" t="s">
        <v>29</v>
      </c>
      <c r="C54" s="22"/>
      <c r="D54" s="22"/>
      <c r="E54" s="22">
        <f>E50+E51+E52+E53</f>
        <v>4232.9800000000005</v>
      </c>
    </row>
    <row r="56" spans="1:5" ht="18">
      <c r="A56" s="69" t="s">
        <v>58</v>
      </c>
      <c r="B56" s="69"/>
      <c r="C56" s="69"/>
      <c r="D56" s="69"/>
      <c r="E56" s="69"/>
    </row>
    <row r="57" spans="1:5" ht="15.75">
      <c r="A57" s="10" t="s">
        <v>1</v>
      </c>
      <c r="B57" s="26" t="s">
        <v>18</v>
      </c>
      <c r="C57" s="11" t="s">
        <v>2</v>
      </c>
      <c r="D57" s="11" t="s">
        <v>19</v>
      </c>
      <c r="E57" s="11" t="s">
        <v>20</v>
      </c>
    </row>
    <row r="58" spans="1:5" ht="28.5">
      <c r="A58" s="21">
        <v>1</v>
      </c>
      <c r="B58" s="16" t="s">
        <v>102</v>
      </c>
      <c r="C58" s="14" t="s">
        <v>39</v>
      </c>
      <c r="D58" s="12" t="s">
        <v>103</v>
      </c>
      <c r="E58" s="16">
        <v>382.95</v>
      </c>
    </row>
    <row r="59" spans="1:5" ht="28.5">
      <c r="A59" s="21">
        <v>2</v>
      </c>
      <c r="B59" s="16" t="s">
        <v>102</v>
      </c>
      <c r="C59" s="14" t="s">
        <v>39</v>
      </c>
      <c r="D59" s="16" t="s">
        <v>28</v>
      </c>
      <c r="E59" s="16">
        <v>266.5</v>
      </c>
    </row>
    <row r="60" spans="1:5" ht="28.5">
      <c r="A60" s="21">
        <v>3</v>
      </c>
      <c r="B60" s="16" t="s">
        <v>102</v>
      </c>
      <c r="C60" s="14" t="s">
        <v>39</v>
      </c>
      <c r="D60" s="16" t="s">
        <v>104</v>
      </c>
      <c r="E60" s="16">
        <v>257.72</v>
      </c>
    </row>
    <row r="61" spans="1:5" ht="28.5">
      <c r="A61" s="21">
        <v>4</v>
      </c>
      <c r="B61" s="16" t="s">
        <v>91</v>
      </c>
      <c r="C61" s="14" t="s">
        <v>39</v>
      </c>
      <c r="D61" s="16"/>
      <c r="E61" s="16">
        <v>4054.88</v>
      </c>
    </row>
    <row r="62" spans="1:5" ht="28.5">
      <c r="A62" s="21">
        <v>5</v>
      </c>
      <c r="B62" s="16" t="s">
        <v>101</v>
      </c>
      <c r="C62" s="14" t="s">
        <v>39</v>
      </c>
      <c r="D62" s="16" t="s">
        <v>81</v>
      </c>
      <c r="E62" s="16">
        <v>3896.84</v>
      </c>
    </row>
    <row r="63" spans="1:5" ht="15">
      <c r="A63" s="22"/>
      <c r="B63" s="30" t="s">
        <v>29</v>
      </c>
      <c r="C63" s="22"/>
      <c r="D63" s="22"/>
      <c r="E63" s="22">
        <f>SUM(E58:E62)</f>
        <v>8858.89</v>
      </c>
    </row>
    <row r="64" spans="1:5" s="34" customFormat="1" ht="15">
      <c r="A64" s="31"/>
      <c r="B64" s="42"/>
      <c r="C64" s="31"/>
      <c r="D64" s="31"/>
      <c r="E64" s="31"/>
    </row>
    <row r="65" spans="1:5" ht="18">
      <c r="A65" s="69" t="s">
        <v>105</v>
      </c>
      <c r="B65" s="69"/>
      <c r="C65" s="69"/>
      <c r="D65" s="69"/>
      <c r="E65" s="69"/>
    </row>
    <row r="66" spans="1:5" ht="15.75">
      <c r="A66" s="10" t="s">
        <v>1</v>
      </c>
      <c r="B66" s="26" t="s">
        <v>18</v>
      </c>
      <c r="C66" s="11" t="s">
        <v>2</v>
      </c>
      <c r="D66" s="11" t="s">
        <v>19</v>
      </c>
      <c r="E66" s="11" t="s">
        <v>20</v>
      </c>
    </row>
    <row r="67" spans="1:5" ht="28.5">
      <c r="A67" s="21">
        <v>1</v>
      </c>
      <c r="B67" s="16" t="s">
        <v>98</v>
      </c>
      <c r="C67" s="14" t="s">
        <v>22</v>
      </c>
      <c r="D67" s="16"/>
      <c r="E67" s="16">
        <v>7564.8</v>
      </c>
    </row>
    <row r="68" spans="1:5" ht="28.5">
      <c r="A68" s="21">
        <v>2</v>
      </c>
      <c r="B68" s="16" t="s">
        <v>101</v>
      </c>
      <c r="C68" s="16" t="s">
        <v>39</v>
      </c>
      <c r="D68" s="16" t="s">
        <v>81</v>
      </c>
      <c r="E68" s="16">
        <v>3896.84</v>
      </c>
    </row>
    <row r="69" spans="1:5" ht="14.25">
      <c r="A69" s="21">
        <v>3</v>
      </c>
      <c r="B69" s="16"/>
      <c r="C69" s="14" t="s">
        <v>39</v>
      </c>
      <c r="D69" s="12"/>
      <c r="E69" s="16"/>
    </row>
    <row r="70" spans="1:5" ht="14.25">
      <c r="A70" s="21">
        <v>4</v>
      </c>
      <c r="B70" s="9"/>
      <c r="C70" s="9"/>
      <c r="D70" s="9"/>
      <c r="E70" s="9"/>
    </row>
    <row r="71" spans="1:5" ht="15">
      <c r="A71" s="22"/>
      <c r="B71" s="30" t="s">
        <v>29</v>
      </c>
      <c r="C71" s="22"/>
      <c r="D71" s="22"/>
      <c r="E71" s="22">
        <f>SUM(E67:E70)</f>
        <v>11461.64</v>
      </c>
    </row>
    <row r="72" spans="1:5" s="34" customFormat="1" ht="15">
      <c r="A72" s="31"/>
      <c r="B72" s="42"/>
      <c r="C72" s="31"/>
      <c r="D72" s="31"/>
      <c r="E72" s="31"/>
    </row>
    <row r="73" spans="1:5" ht="18">
      <c r="A73" s="69" t="s">
        <v>106</v>
      </c>
      <c r="B73" s="69"/>
      <c r="C73" s="69"/>
      <c r="D73" s="69"/>
      <c r="E73" s="69"/>
    </row>
    <row r="74" spans="1:5" ht="15.75">
      <c r="A74" s="10" t="s">
        <v>1</v>
      </c>
      <c r="B74" s="26" t="s">
        <v>18</v>
      </c>
      <c r="C74" s="11" t="s">
        <v>2</v>
      </c>
      <c r="D74" s="11" t="s">
        <v>19</v>
      </c>
      <c r="E74" s="11" t="s">
        <v>20</v>
      </c>
    </row>
    <row r="75" spans="1:5" ht="28.5">
      <c r="A75" s="21">
        <v>1</v>
      </c>
      <c r="B75" s="16" t="s">
        <v>101</v>
      </c>
      <c r="C75" s="14" t="s">
        <v>39</v>
      </c>
      <c r="D75" s="12" t="s">
        <v>81</v>
      </c>
      <c r="E75" s="16">
        <v>3896.84</v>
      </c>
    </row>
    <row r="76" spans="1:5" ht="28.5">
      <c r="A76" s="21">
        <v>2</v>
      </c>
      <c r="B76" s="16" t="s">
        <v>107</v>
      </c>
      <c r="C76" s="14" t="s">
        <v>39</v>
      </c>
      <c r="D76" s="16" t="s">
        <v>108</v>
      </c>
      <c r="E76" s="16">
        <v>520.93</v>
      </c>
    </row>
    <row r="77" spans="1:5" ht="28.5">
      <c r="A77" s="21">
        <v>3</v>
      </c>
      <c r="B77" s="16" t="s">
        <v>107</v>
      </c>
      <c r="C77" s="16" t="s">
        <v>22</v>
      </c>
      <c r="D77" s="16" t="s">
        <v>109</v>
      </c>
      <c r="E77" s="16">
        <v>260.57</v>
      </c>
    </row>
    <row r="78" spans="1:5" ht="57.75">
      <c r="A78" s="21">
        <v>4</v>
      </c>
      <c r="B78" s="15" t="s">
        <v>110</v>
      </c>
      <c r="C78" s="14" t="s">
        <v>22</v>
      </c>
      <c r="D78" s="14" t="s">
        <v>111</v>
      </c>
      <c r="E78" s="49">
        <v>930.08</v>
      </c>
    </row>
    <row r="79" spans="1:5" ht="15">
      <c r="A79" s="22"/>
      <c r="B79" s="30" t="s">
        <v>29</v>
      </c>
      <c r="C79" s="22"/>
      <c r="D79" s="22"/>
      <c r="E79" s="22">
        <f>SUM(E75:E78)</f>
        <v>5608.42</v>
      </c>
    </row>
    <row r="80" spans="1:5" s="34" customFormat="1" ht="15">
      <c r="A80" s="31"/>
      <c r="B80" s="42"/>
      <c r="C80" s="31"/>
      <c r="D80" s="31"/>
      <c r="E80" s="31"/>
    </row>
    <row r="81" spans="1:5" ht="18">
      <c r="A81" s="69" t="s">
        <v>112</v>
      </c>
      <c r="B81" s="69"/>
      <c r="C81" s="69"/>
      <c r="D81" s="69"/>
      <c r="E81" s="69"/>
    </row>
    <row r="82" spans="1:5" ht="15.75">
      <c r="A82" s="10" t="s">
        <v>1</v>
      </c>
      <c r="B82" s="26" t="s">
        <v>18</v>
      </c>
      <c r="C82" s="11" t="s">
        <v>2</v>
      </c>
      <c r="D82" s="11" t="s">
        <v>19</v>
      </c>
      <c r="E82" s="11" t="s">
        <v>20</v>
      </c>
    </row>
    <row r="83" spans="1:5" ht="18" customHeight="1">
      <c r="A83" s="21">
        <v>1</v>
      </c>
      <c r="B83" s="16" t="s">
        <v>101</v>
      </c>
      <c r="C83" s="14" t="s">
        <v>39</v>
      </c>
      <c r="D83" s="16" t="s">
        <v>81</v>
      </c>
      <c r="E83" s="16">
        <v>3896.84</v>
      </c>
    </row>
    <row r="84" spans="1:5" ht="28.5">
      <c r="A84" s="21">
        <v>2</v>
      </c>
      <c r="B84" s="33" t="s">
        <v>113</v>
      </c>
      <c r="C84" s="14" t="s">
        <v>39</v>
      </c>
      <c r="D84" s="14" t="s">
        <v>114</v>
      </c>
      <c r="E84" s="16">
        <v>520.93</v>
      </c>
    </row>
    <row r="85" spans="1:5" ht="77.25" customHeight="1">
      <c r="A85" s="20">
        <v>3</v>
      </c>
      <c r="B85" s="50" t="s">
        <v>115</v>
      </c>
      <c r="C85" s="19" t="s">
        <v>22</v>
      </c>
      <c r="D85" s="19"/>
      <c r="E85" s="19">
        <f>-1465.23</f>
        <v>-1465.23</v>
      </c>
    </row>
    <row r="86" spans="1:5" ht="57">
      <c r="A86" s="21">
        <v>4</v>
      </c>
      <c r="B86" s="16" t="s">
        <v>116</v>
      </c>
      <c r="C86" s="16" t="s">
        <v>22</v>
      </c>
      <c r="D86" s="16" t="s">
        <v>117</v>
      </c>
      <c r="E86" s="16">
        <f>3074.66</f>
        <v>3074.66</v>
      </c>
    </row>
    <row r="87" spans="1:5" ht="14.25">
      <c r="A87" s="21">
        <v>5</v>
      </c>
      <c r="B87" s="16"/>
      <c r="C87" s="14" t="s">
        <v>39</v>
      </c>
      <c r="D87" s="14"/>
      <c r="E87" s="14"/>
    </row>
    <row r="88" spans="1:5" ht="14.25">
      <c r="A88" s="21">
        <v>6</v>
      </c>
      <c r="B88" s="16"/>
      <c r="C88" s="14" t="s">
        <v>22</v>
      </c>
      <c r="D88" s="14"/>
      <c r="E88" s="14"/>
    </row>
    <row r="89" spans="1:5" ht="14.25">
      <c r="A89" s="21">
        <v>7</v>
      </c>
      <c r="B89" s="16"/>
      <c r="C89" s="14" t="s">
        <v>22</v>
      </c>
      <c r="D89" s="14"/>
      <c r="E89" s="14"/>
    </row>
    <row r="90" spans="1:5" ht="14.25">
      <c r="A90" s="21">
        <v>8</v>
      </c>
      <c r="B90" s="16"/>
      <c r="C90" s="14" t="s">
        <v>22</v>
      </c>
      <c r="D90" s="14"/>
      <c r="E90" s="14"/>
    </row>
    <row r="91" spans="1:5" ht="14.25">
      <c r="A91" s="21">
        <v>9</v>
      </c>
      <c r="B91" s="16"/>
      <c r="C91" s="14" t="s">
        <v>22</v>
      </c>
      <c r="D91" s="14"/>
      <c r="E91" s="14"/>
    </row>
    <row r="92" spans="1:5" ht="15">
      <c r="A92" s="22"/>
      <c r="B92" s="30" t="s">
        <v>29</v>
      </c>
      <c r="C92" s="22"/>
      <c r="D92" s="22"/>
      <c r="E92" s="22">
        <f>SUM(E83:E91)</f>
        <v>6027.200000000001</v>
      </c>
    </row>
    <row r="93" spans="1:5" ht="15">
      <c r="A93" s="25"/>
      <c r="B93" s="51"/>
      <c r="C93" s="25"/>
      <c r="D93" s="25"/>
      <c r="E93" s="25"/>
    </row>
    <row r="94" spans="1:5" ht="18">
      <c r="A94" s="69" t="s">
        <v>118</v>
      </c>
      <c r="B94" s="69"/>
      <c r="C94" s="69"/>
      <c r="D94" s="69"/>
      <c r="E94" s="69"/>
    </row>
    <row r="95" spans="1:5" ht="15.75">
      <c r="A95" s="10" t="s">
        <v>1</v>
      </c>
      <c r="B95" s="26" t="s">
        <v>18</v>
      </c>
      <c r="C95" s="11" t="s">
        <v>2</v>
      </c>
      <c r="D95" s="11" t="s">
        <v>19</v>
      </c>
      <c r="E95" s="11" t="s">
        <v>20</v>
      </c>
    </row>
    <row r="96" spans="1:5" ht="21" customHeight="1">
      <c r="A96" s="21">
        <v>1</v>
      </c>
      <c r="B96" s="16" t="s">
        <v>101</v>
      </c>
      <c r="C96" s="14" t="s">
        <v>22</v>
      </c>
      <c r="D96" s="16" t="s">
        <v>81</v>
      </c>
      <c r="E96" s="16">
        <v>3896.84</v>
      </c>
    </row>
    <row r="97" spans="1:5" ht="28.5">
      <c r="A97" s="21">
        <v>2</v>
      </c>
      <c r="B97" s="16" t="s">
        <v>119</v>
      </c>
      <c r="C97" s="14" t="s">
        <v>39</v>
      </c>
      <c r="D97" s="12"/>
      <c r="E97" s="16">
        <v>24303.01</v>
      </c>
    </row>
    <row r="98" spans="1:5" ht="28.5">
      <c r="A98" s="21">
        <v>3</v>
      </c>
      <c r="B98" s="16" t="s">
        <v>102</v>
      </c>
      <c r="C98" s="14" t="s">
        <v>39</v>
      </c>
      <c r="D98" s="14" t="s">
        <v>120</v>
      </c>
      <c r="E98" s="14">
        <v>375.76</v>
      </c>
    </row>
    <row r="99" spans="1:5" ht="57">
      <c r="A99" s="21">
        <v>4</v>
      </c>
      <c r="B99" s="16" t="s">
        <v>121</v>
      </c>
      <c r="C99" s="14" t="s">
        <v>22</v>
      </c>
      <c r="D99" s="15" t="s">
        <v>122</v>
      </c>
      <c r="E99" s="14">
        <v>3242.13</v>
      </c>
    </row>
    <row r="100" spans="1:5" ht="28.5">
      <c r="A100" s="21">
        <v>5</v>
      </c>
      <c r="B100" s="16" t="s">
        <v>123</v>
      </c>
      <c r="C100" s="14" t="s">
        <v>22</v>
      </c>
      <c r="D100" s="14" t="s">
        <v>124</v>
      </c>
      <c r="E100" s="14">
        <v>2750.54</v>
      </c>
    </row>
    <row r="101" spans="1:5" ht="28.5">
      <c r="A101" s="21">
        <v>6</v>
      </c>
      <c r="B101" s="16" t="s">
        <v>125</v>
      </c>
      <c r="C101" s="14" t="s">
        <v>22</v>
      </c>
      <c r="D101" s="14" t="s">
        <v>126</v>
      </c>
      <c r="E101" s="14">
        <v>1247.61</v>
      </c>
    </row>
    <row r="102" spans="1:5" ht="14.25">
      <c r="A102" s="21">
        <v>7</v>
      </c>
      <c r="B102" s="16"/>
      <c r="C102" s="14"/>
      <c r="D102" s="14"/>
      <c r="E102" s="14"/>
    </row>
    <row r="103" spans="1:5" ht="14.25">
      <c r="A103" s="21">
        <v>8</v>
      </c>
      <c r="B103" s="16"/>
      <c r="C103" s="14"/>
      <c r="D103" s="14"/>
      <c r="E103" s="14"/>
    </row>
    <row r="104" spans="1:5" ht="14.25">
      <c r="A104" s="21">
        <v>9</v>
      </c>
      <c r="B104" s="16"/>
      <c r="C104" s="14"/>
      <c r="D104" s="14"/>
      <c r="E104" s="14"/>
    </row>
    <row r="105" spans="1:5" ht="15">
      <c r="A105" s="22"/>
      <c r="B105" s="30" t="s">
        <v>29</v>
      </c>
      <c r="C105" s="22"/>
      <c r="D105" s="22"/>
      <c r="E105" s="22">
        <f>SUM(E96:E104)</f>
        <v>35815.89</v>
      </c>
    </row>
    <row r="106" spans="1:5" ht="15">
      <c r="A106" s="25"/>
      <c r="B106" s="51"/>
      <c r="C106" s="25"/>
      <c r="D106" s="25"/>
      <c r="E106" s="25"/>
    </row>
    <row r="108" spans="1:5" ht="19.5">
      <c r="A108" s="52"/>
      <c r="B108" s="53" t="s">
        <v>77</v>
      </c>
      <c r="C108" s="52"/>
      <c r="D108" s="52"/>
      <c r="E108" s="52">
        <f>E8+E15+E22+E30+E39+E46+E54+E63+E71+E79+E92+E105</f>
        <v>109552.71</v>
      </c>
    </row>
  </sheetData>
  <sheetProtection selectLockedCells="1" selectUnlockedCells="1"/>
  <mergeCells count="12">
    <mergeCell ref="A48:E48"/>
    <mergeCell ref="A56:E56"/>
    <mergeCell ref="A65:E65"/>
    <mergeCell ref="A73:E73"/>
    <mergeCell ref="A81:E81"/>
    <mergeCell ref="A94:E94"/>
    <mergeCell ref="A1:E1"/>
    <mergeCell ref="A10:E10"/>
    <mergeCell ref="A17:E17"/>
    <mergeCell ref="A23:E23"/>
    <mergeCell ref="A32:E32"/>
    <mergeCell ref="A41:E41"/>
  </mergeCells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="78" zoomScaleNormal="78" zoomScalePageLayoutView="0" workbookViewId="0" topLeftCell="A1">
      <selection activeCell="D4" sqref="D4"/>
    </sheetView>
  </sheetViews>
  <sheetFormatPr defaultColWidth="11.57421875" defaultRowHeight="12.75"/>
  <cols>
    <col min="1" max="1" width="8.421875" style="0" customWidth="1"/>
    <col min="2" max="2" width="42.140625" style="0" customWidth="1"/>
    <col min="3" max="3" width="22.28125" style="0" customWidth="1"/>
  </cols>
  <sheetData>
    <row r="1" spans="1:3" ht="15.75">
      <c r="A1" s="54" t="s">
        <v>127</v>
      </c>
      <c r="B1" s="55" t="s">
        <v>128</v>
      </c>
      <c r="C1" s="55" t="s">
        <v>129</v>
      </c>
    </row>
    <row r="2" spans="1:3" ht="12.75">
      <c r="A2" s="56"/>
      <c r="B2" s="57"/>
      <c r="C2" s="57"/>
    </row>
    <row r="3" spans="1:3" ht="29.25" customHeight="1">
      <c r="A3" s="58">
        <v>1</v>
      </c>
      <c r="B3" s="59"/>
      <c r="C3" s="60"/>
    </row>
    <row r="4" spans="1:3" ht="14.25">
      <c r="A4" s="58">
        <v>2</v>
      </c>
      <c r="B4" s="59"/>
      <c r="C4" s="60"/>
    </row>
    <row r="5" spans="1:3" ht="14.25">
      <c r="A5" s="58">
        <v>3</v>
      </c>
      <c r="B5" s="59"/>
      <c r="C5" s="60"/>
    </row>
    <row r="6" spans="1:3" ht="14.25">
      <c r="A6" s="58">
        <v>4</v>
      </c>
      <c r="B6" s="59"/>
      <c r="C6" s="60"/>
    </row>
    <row r="7" spans="1:3" ht="14.25">
      <c r="A7" s="58">
        <v>5</v>
      </c>
      <c r="B7" s="59"/>
      <c r="C7" s="60"/>
    </row>
    <row r="8" spans="1:3" ht="15.75">
      <c r="A8" s="61"/>
      <c r="B8" s="62" t="s">
        <v>77</v>
      </c>
      <c r="C8" s="62">
        <f>C3+C4+C5+C6+C7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2020-03-11T06:09:51Z</dcterms:modified>
  <cp:category/>
  <cp:version/>
  <cp:contentType/>
  <cp:contentStatus/>
</cp:coreProperties>
</file>